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gl\Desktop\Julias Ordner\Schürenfeld\PV-Anlage\"/>
    </mc:Choice>
  </mc:AlternateContent>
  <xr:revisionPtr revIDLastSave="0" documentId="13_ncr:1_{955D6A9B-FC7E-465C-842D-F667FBB48C59}" xr6:coauthVersionLast="47" xr6:coauthVersionMax="47" xr10:uidLastSave="{00000000-0000-0000-0000-000000000000}"/>
  <bookViews>
    <workbookView xWindow="-108" yWindow="-108" windowWidth="23256" windowHeight="12576" xr2:uid="{1DF8E0FE-2326-424F-AF9D-3DB2D76AAE91}"/>
  </bookViews>
  <sheets>
    <sheet name="14.09.2023" sheetId="3" r:id="rId1"/>
    <sheet name="Zins und Tilgu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25" i="3"/>
  <c r="C23" i="3" l="1"/>
  <c r="C16" i="3" l="1"/>
  <c r="C19" i="3"/>
  <c r="C13" i="3" l="1"/>
  <c r="C15" i="3" s="1"/>
  <c r="C7" i="3"/>
  <c r="E7" i="3" s="1"/>
  <c r="C10" i="3"/>
  <c r="C14" i="3" s="1"/>
  <c r="C4" i="3"/>
  <c r="E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tc={4E4EFE81-05A9-4FD4-A4E9-D393DF68E318}</author>
    <author>tc={FEE34143-7999-414B-BF22-2DED45BD8703}</author>
    <author>tc={7F46968E-17B9-4585-B244-EEAEC5104520}</author>
    <author>tc={595CEBFE-BB53-46DD-8FE4-9CE73B90928B}</author>
    <author>tc={AF9C50D9-6C00-4053-94B3-F0935A7DCF18}</author>
  </authors>
  <commentList>
    <comment ref="B7" authorId="0" shapeId="0" xr:uid="{4E4EFE81-05A9-4FD4-A4E9-D393DF68E31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Inkl. Zuleitung zum Umspannwerk Dellwig (Entfernung 450 m)</t>
      </text>
    </comment>
    <comment ref="A13" authorId="1" shapeId="0" xr:uid="{FEE34143-7999-414B-BF22-2DED45BD870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Über EEG Förderung; auf dem Spotmarkt auch höher</t>
      </text>
    </comment>
    <comment ref="D20" authorId="2" shapeId="0" xr:uid="{7F46968E-17B9-4585-B244-EEAEC510452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Siehe Anlage Zins und Tilgung</t>
      </text>
    </comment>
    <comment ref="C22" authorId="3" shapeId="0" xr:uid="{595CEBFE-BB53-46DD-8FE4-9CE73B90928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nicht berücksichtigt sind Gewerbesteuereinnahmen und Planungskosten</t>
      </text>
    </comment>
    <comment ref="D25" authorId="4" shapeId="0" xr:uid="{AF9C50D9-6C00-4053-94B3-F0935A7DCF1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Konservativ gerechnet; Lebensdauer von Freiflächen-PV durchaus auch 40 Jahre</t>
      </text>
    </comment>
  </commentList>
</comments>
</file>

<file path=xl/sharedStrings.xml><?xml version="1.0" encoding="utf-8"?>
<sst xmlns="http://schemas.openxmlformats.org/spreadsheetml/2006/main" count="29" uniqueCount="24">
  <si>
    <t>Fläche ha</t>
  </si>
  <si>
    <t>Summe Ertrag kWp/a</t>
  </si>
  <si>
    <t>Summe Baukosten</t>
  </si>
  <si>
    <t>Baukosten € pro KWp</t>
  </si>
  <si>
    <t>Summe Betriebskosten € pro ha/a</t>
  </si>
  <si>
    <t>Betriebskosten € pro ha/a</t>
  </si>
  <si>
    <t>Ertrag Nennleistung kWp/a pro ha</t>
  </si>
  <si>
    <t>Ertrag produzierte Strommenge kWp/a pro ha</t>
  </si>
  <si>
    <t>Summe Ertrag GWh/a</t>
  </si>
  <si>
    <t>Ertrag KWh</t>
  </si>
  <si>
    <t>€ pro Jahr</t>
  </si>
  <si>
    <t>Betriebskosten</t>
  </si>
  <si>
    <t>Summe 30 Jahre Ertrag</t>
  </si>
  <si>
    <t>Umsatz im Jahr aus Einspeisevergütung</t>
  </si>
  <si>
    <t>Baukosten PV-Anlage</t>
  </si>
  <si>
    <t>Zinsen</t>
  </si>
  <si>
    <t>Summe Baukosten kWp/a</t>
  </si>
  <si>
    <t>Einspeisevergütung €</t>
  </si>
  <si>
    <t>Kosten für Flächenerwerb und Archäologie</t>
  </si>
  <si>
    <t>Ertrag pro Jahr</t>
  </si>
  <si>
    <t>jährliche Rendite bei 30 Jahren Laufzeit</t>
  </si>
  <si>
    <t>abzüglich</t>
  </si>
  <si>
    <t>Summe Umsatz minus Betriebskosten</t>
  </si>
  <si>
    <t>Renditeberechnung Flächen-PV, "Stadtwerke" als Errichter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</si>
</sst>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2" fillId="2" borderId="0" xfId="0" applyFont="1" applyFill="1"/>
    <xf numFmtId="44" fontId="0" fillId="0" borderId="0" xfId="1" applyFont="1"/>
    <xf numFmtId="0" fontId="4" fillId="0" borderId="0" xfId="0" applyFont="1"/>
    <xf numFmtId="0" fontId="3" fillId="3" borderId="0" xfId="0" applyFont="1" applyFill="1"/>
    <xf numFmtId="0" fontId="4" fillId="3" borderId="0" xfId="0" applyFont="1" applyFill="1"/>
    <xf numFmtId="9" fontId="0" fillId="0" borderId="0" xfId="0" applyNumberFormat="1"/>
    <xf numFmtId="3" fontId="0" fillId="0" borderId="0" xfId="0" applyNumberFormat="1" applyFont="1"/>
    <xf numFmtId="44" fontId="1" fillId="0" borderId="0" xfId="1" applyFont="1"/>
    <xf numFmtId="0" fontId="0" fillId="0" borderId="0" xfId="0" applyFont="1"/>
    <xf numFmtId="49" fontId="2" fillId="2" borderId="0" xfId="0" applyNumberFormat="1" applyFont="1" applyFill="1" applyAlignment="1">
      <alignment wrapText="1"/>
    </xf>
    <xf numFmtId="0" fontId="2" fillId="4" borderId="0" xfId="0" applyFont="1" applyFill="1"/>
    <xf numFmtId="49" fontId="2" fillId="4" borderId="0" xfId="0" applyNumberFormat="1" applyFont="1" applyFill="1" applyAlignment="1">
      <alignment wrapText="1"/>
    </xf>
    <xf numFmtId="0" fontId="2" fillId="5" borderId="0" xfId="0" applyFont="1" applyFill="1"/>
    <xf numFmtId="3" fontId="2" fillId="5" borderId="0" xfId="0" applyNumberFormat="1" applyFont="1" applyFill="1"/>
    <xf numFmtId="3" fontId="2" fillId="5" borderId="0" xfId="0" applyNumberFormat="1" applyFont="1" applyFill="1" applyAlignment="1">
      <alignment horizontal="right"/>
    </xf>
    <xf numFmtId="3" fontId="0" fillId="0" borderId="1" xfId="0" applyNumberFormat="1" applyFont="1" applyBorder="1"/>
    <xf numFmtId="44" fontId="2" fillId="0" borderId="0" xfId="1" applyFont="1"/>
    <xf numFmtId="44" fontId="1" fillId="4" borderId="0" xfId="1" applyFont="1" applyFill="1"/>
    <xf numFmtId="0" fontId="2" fillId="6" borderId="0" xfId="0" applyFont="1" applyFill="1"/>
    <xf numFmtId="164" fontId="2" fillId="6" borderId="0" xfId="2" applyNumberFormat="1" applyFont="1" applyFill="1"/>
    <xf numFmtId="3" fontId="2" fillId="6" borderId="0" xfId="0" applyNumberFormat="1" applyFont="1" applyFill="1"/>
    <xf numFmtId="3" fontId="0" fillId="4" borderId="1" xfId="0" applyNumberFormat="1" applyFont="1" applyFill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419100</xdr:colOff>
      <xdr:row>35</xdr:row>
      <xdr:rowOff>144780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0872B77-A22B-ED46-974B-F0837EE1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36380" cy="6545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a Gungl" id="{40DDEBFD-A72D-44C2-A58F-FB210B1D826A}" userId="S::julia.gungl@domus.ruhr::166dd1c2-41a5-4a5f-a17f-1bca929c0923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09-14T13:19:55.66" personId="{40DDEBFD-A72D-44C2-A58F-FB210B1D826A}" id="{4E4EFE81-05A9-4FD4-A4E9-D393DF68E318}">
    <text>Inkl. Zuleitung zum Umspannwerk Dellwig (Entfernung 450 m)</text>
  </threadedComment>
  <threadedComment ref="A13" dT="2023-09-14T13:18:33.95" personId="{40DDEBFD-A72D-44C2-A58F-FB210B1D826A}" id="{FEE34143-7999-414B-BF22-2DED45BD8703}">
    <text>Über EEG Förderung; auf dem Spotmarkt auch höher</text>
  </threadedComment>
  <threadedComment ref="D20" dT="2023-08-09T15:15:06.36" personId="{40DDEBFD-A72D-44C2-A58F-FB210B1D826A}" id="{7F46968E-17B9-4585-B244-EEAEC5104520}">
    <text>Siehe Anlage Zins und Tilgung</text>
  </threadedComment>
  <threadedComment ref="C22" dT="2023-09-14T13:44:03.67" personId="{40DDEBFD-A72D-44C2-A58F-FB210B1D826A}" id="{595CEBFE-BB53-46DD-8FE4-9CE73B90928B}">
    <text>nicht berücksichtigt sind Gewerbesteuereinnahmen und Planungskosten</text>
  </threadedComment>
  <threadedComment ref="D25" dT="2023-09-14T13:45:34.45" personId="{40DDEBFD-A72D-44C2-A58F-FB210B1D826A}" id="{AF9C50D9-6C00-4053-94B3-F0935A7DCF18}">
    <text>Konservativ gerechnet; Lebensdauer von Freiflächen-PV durchaus auch 40 Jahre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8F278-2AF4-4420-8B2C-1E175D334747}">
  <dimension ref="A1:H26"/>
  <sheetViews>
    <sheetView tabSelected="1" workbookViewId="0">
      <selection activeCell="C31" sqref="C31"/>
    </sheetView>
  </sheetViews>
  <sheetFormatPr baseColWidth="10" defaultRowHeight="14.4" x14ac:dyDescent="0.3"/>
  <cols>
    <col min="1" max="2" width="19.5546875" customWidth="1"/>
    <col min="3" max="3" width="23.33203125" customWidth="1"/>
    <col min="4" max="4" width="28.44140625" customWidth="1"/>
    <col min="5" max="5" width="26.33203125" customWidth="1"/>
  </cols>
  <sheetData>
    <row r="1" spans="1:8" s="6" customFormat="1" ht="21" x14ac:dyDescent="0.4">
      <c r="A1" s="7" t="s">
        <v>23</v>
      </c>
      <c r="B1" s="8"/>
      <c r="C1" s="8"/>
      <c r="D1" s="8"/>
      <c r="E1" s="8"/>
      <c r="H1" s="2"/>
    </row>
    <row r="3" spans="1:8" s="2" customFormat="1" ht="27.6" customHeight="1" x14ac:dyDescent="0.3">
      <c r="A3" s="4" t="s">
        <v>0</v>
      </c>
      <c r="B3" s="13" t="s">
        <v>6</v>
      </c>
      <c r="C3" s="4" t="s">
        <v>1</v>
      </c>
      <c r="D3" s="13" t="s">
        <v>7</v>
      </c>
      <c r="E3" s="4" t="s">
        <v>8</v>
      </c>
      <c r="H3"/>
    </row>
    <row r="4" spans="1:8" x14ac:dyDescent="0.3">
      <c r="A4">
        <v>18.399999999999999</v>
      </c>
      <c r="B4" s="1">
        <v>1000</v>
      </c>
      <c r="C4" s="1">
        <f>A4*B4</f>
        <v>18400</v>
      </c>
      <c r="D4" s="1">
        <v>1000</v>
      </c>
      <c r="E4" s="2">
        <f>(B4*C4)/1000000</f>
        <v>18.399999999999999</v>
      </c>
    </row>
    <row r="6" spans="1:8" s="2" customFormat="1" x14ac:dyDescent="0.3">
      <c r="A6" s="14" t="s">
        <v>0</v>
      </c>
      <c r="B6" s="14" t="s">
        <v>3</v>
      </c>
      <c r="C6" s="14" t="s">
        <v>16</v>
      </c>
      <c r="D6" s="14"/>
      <c r="E6" s="14" t="s">
        <v>2</v>
      </c>
    </row>
    <row r="7" spans="1:8" x14ac:dyDescent="0.3">
      <c r="A7">
        <v>18.399999999999999</v>
      </c>
      <c r="B7" s="1">
        <v>700</v>
      </c>
      <c r="C7" s="1">
        <f>A7*B7</f>
        <v>12879.999999999998</v>
      </c>
      <c r="D7" s="1"/>
      <c r="E7" s="3">
        <f>B7*C7</f>
        <v>9015999.9999999981</v>
      </c>
    </row>
    <row r="9" spans="1:8" s="2" customFormat="1" ht="28.8" x14ac:dyDescent="0.3">
      <c r="A9" s="14" t="s">
        <v>0</v>
      </c>
      <c r="B9" s="15" t="s">
        <v>5</v>
      </c>
      <c r="C9" s="15" t="s">
        <v>4</v>
      </c>
      <c r="D9" s="14"/>
      <c r="E9" s="14"/>
    </row>
    <row r="10" spans="1:8" x14ac:dyDescent="0.3">
      <c r="A10">
        <v>18.399999999999999</v>
      </c>
      <c r="B10" s="1">
        <v>1000</v>
      </c>
      <c r="C10" s="3">
        <f>A10*B10</f>
        <v>18400</v>
      </c>
      <c r="D10" s="3"/>
    </row>
    <row r="11" spans="1:8" x14ac:dyDescent="0.3">
      <c r="B11" s="1"/>
      <c r="C11" s="3"/>
      <c r="D11" s="3"/>
    </row>
    <row r="12" spans="1:8" s="2" customFormat="1" x14ac:dyDescent="0.3">
      <c r="A12" s="16" t="s">
        <v>17</v>
      </c>
      <c r="B12" s="18" t="s">
        <v>9</v>
      </c>
      <c r="C12" s="18" t="s">
        <v>10</v>
      </c>
      <c r="D12" s="17"/>
      <c r="E12" s="16"/>
    </row>
    <row r="13" spans="1:8" x14ac:dyDescent="0.3">
      <c r="A13">
        <v>7.0000000000000007E-2</v>
      </c>
      <c r="B13" s="1">
        <v>18400000</v>
      </c>
      <c r="C13" s="10">
        <f>A13*B13</f>
        <v>1288000.0000000002</v>
      </c>
      <c r="D13" s="10" t="s">
        <v>13</v>
      </c>
    </row>
    <row r="14" spans="1:8" x14ac:dyDescent="0.3">
      <c r="A14" s="9"/>
      <c r="B14" s="1"/>
      <c r="C14" s="25">
        <f>C10</f>
        <v>18400</v>
      </c>
      <c r="D14" s="19" t="s">
        <v>11</v>
      </c>
    </row>
    <row r="15" spans="1:8" x14ac:dyDescent="0.3">
      <c r="B15" s="1"/>
      <c r="C15" s="19">
        <f>C13-C14</f>
        <v>1269600.0000000002</v>
      </c>
      <c r="D15" s="19" t="s">
        <v>22</v>
      </c>
    </row>
    <row r="16" spans="1:8" x14ac:dyDescent="0.3">
      <c r="C16" s="20">
        <f>C15*30</f>
        <v>38088000.000000007</v>
      </c>
      <c r="D16" s="10" t="s">
        <v>12</v>
      </c>
    </row>
    <row r="17" spans="1:5" x14ac:dyDescent="0.3">
      <c r="C17" s="11"/>
      <c r="D17" s="10"/>
    </row>
    <row r="18" spans="1:5" x14ac:dyDescent="0.3">
      <c r="B18" t="s">
        <v>21</v>
      </c>
      <c r="C18" s="5">
        <v>5196000</v>
      </c>
      <c r="D18" t="s">
        <v>18</v>
      </c>
    </row>
    <row r="19" spans="1:5" x14ac:dyDescent="0.3">
      <c r="B19" t="s">
        <v>21</v>
      </c>
      <c r="C19" s="21">
        <f>E7</f>
        <v>9015999.9999999981</v>
      </c>
      <c r="D19" s="10" t="s">
        <v>14</v>
      </c>
    </row>
    <row r="20" spans="1:5" x14ac:dyDescent="0.3">
      <c r="B20" t="s">
        <v>21</v>
      </c>
      <c r="C20" s="11">
        <v>5380298</v>
      </c>
      <c r="D20" s="10" t="s">
        <v>15</v>
      </c>
    </row>
    <row r="21" spans="1:5" x14ac:dyDescent="0.3">
      <c r="C21" s="11"/>
      <c r="D21" s="10"/>
    </row>
    <row r="22" spans="1:5" x14ac:dyDescent="0.3">
      <c r="C22" s="20">
        <f>C16-C18-C19-C20</f>
        <v>18495702.000000007</v>
      </c>
      <c r="D22" s="3" t="s">
        <v>12</v>
      </c>
    </row>
    <row r="23" spans="1:5" x14ac:dyDescent="0.3">
      <c r="C23" s="11">
        <f>C22/30</f>
        <v>616523.40000000026</v>
      </c>
      <c r="D23" s="10" t="s">
        <v>19</v>
      </c>
    </row>
    <row r="24" spans="1:5" x14ac:dyDescent="0.3">
      <c r="C24" s="12"/>
      <c r="D24" s="12"/>
    </row>
    <row r="25" spans="1:5" x14ac:dyDescent="0.3">
      <c r="A25" s="22"/>
      <c r="B25" s="22"/>
      <c r="C25" s="23">
        <f>C23/SUM(C18:C20)</f>
        <v>3.1467641008727017E-2</v>
      </c>
      <c r="D25" s="24" t="s">
        <v>20</v>
      </c>
      <c r="E25" s="22"/>
    </row>
    <row r="26" spans="1:5" x14ac:dyDescent="0.3">
      <c r="C26" s="2"/>
      <c r="D26" s="2"/>
      <c r="E26" s="2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52F7-E38E-4179-84AE-7B7FF0C572FB}">
  <dimension ref="A1"/>
  <sheetViews>
    <sheetView zoomScale="130" zoomScaleNormal="130" workbookViewId="0"/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14.09.2023</vt:lpstr>
      <vt:lpstr>Zins und Tilgung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Gungl</dc:creator>
  <cp:lastModifiedBy>Julia Gungl</cp:lastModifiedBy>
  <dcterms:created xsi:type="dcterms:W3CDTF">2023-08-04T11:57:06Z</dcterms:created>
  <dcterms:modified xsi:type="dcterms:W3CDTF">2024-01-29T12:29:58Z</dcterms:modified>
</cp:coreProperties>
</file>